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_Юрова О.И\Раскрытие информации\2024\"/>
    </mc:Choice>
  </mc:AlternateContent>
  <bookViews>
    <workbookView xWindow="-15" yWindow="6435" windowWidth="19440" windowHeight="6000"/>
  </bookViews>
  <sheets>
    <sheet name="2024" sheetId="18" r:id="rId1"/>
  </sheets>
  <definedNames>
    <definedName name="_xlnm.Print_Area" localSheetId="0">'2024'!$A$1:$U$34</definedName>
  </definedNames>
  <calcPr calcId="162913"/>
</workbook>
</file>

<file path=xl/calcChain.xml><?xml version="1.0" encoding="utf-8"?>
<calcChain xmlns="http://schemas.openxmlformats.org/spreadsheetml/2006/main">
  <c r="B34" i="18" l="1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S37" i="18"/>
  <c r="T38" i="18"/>
  <c r="T37" i="18"/>
  <c r="S38" i="18"/>
</calcChain>
</file>

<file path=xl/sharedStrings.xml><?xml version="1.0" encoding="utf-8"?>
<sst xmlns="http://schemas.openxmlformats.org/spreadsheetml/2006/main" count="78" uniqueCount="56">
  <si>
    <t>Установлен ная мощность трансформаторов Sуст. с указанием их количества, шт/ МВА</t>
  </si>
  <si>
    <t>Суммарная полная мощность ЦП по результатам замеров максимума нагрузки Sмах, МВА</t>
  </si>
  <si>
    <t>Допустимая нагрузка расчетная п режиме n-1, МВА</t>
  </si>
  <si>
    <t>Информация по закрытию (да-закрыт, нет-открыт) центра питания</t>
  </si>
  <si>
    <t>1+1</t>
  </si>
  <si>
    <t>дата</t>
  </si>
  <si>
    <t xml:space="preserve">нагрузка по замерам, А </t>
  </si>
  <si>
    <t>Наименование эбъекта центра питания, класс напряжения</t>
  </si>
  <si>
    <t>Приложение №2</t>
  </si>
  <si>
    <t>Напряжение , кВ</t>
  </si>
  <si>
    <t xml:space="preserve">Текущий дефицит/ профицит установленной мощности, МВА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</si>
  <si>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ПС Исток 35/6 кВ</t>
  </si>
  <si>
    <t>ПС Анавгай 35/10 кВ</t>
  </si>
  <si>
    <t>ПС Эссо 35/6 кВ</t>
  </si>
  <si>
    <t>ПС Седанка 35/10 кВ</t>
  </si>
  <si>
    <t>ПС Угольный разрез 35/6кВ</t>
  </si>
  <si>
    <t>ПС Яры 35/6 кВ</t>
  </si>
  <si>
    <t>ПС Погодная 35/10 кВ</t>
  </si>
  <si>
    <t>ПС Демби 35/6 кв</t>
  </si>
  <si>
    <t>ПС Крутоберегово 35/10 кв</t>
  </si>
  <si>
    <t>ПС ОРУ -35 6/35 кВ</t>
  </si>
  <si>
    <t>ПС Соболево 35/6 кв</t>
  </si>
  <si>
    <t>ПС Устьевое 35/10 кВ</t>
  </si>
  <si>
    <t>ПС Козыревск 35/6 кВ</t>
  </si>
  <si>
    <t>ПС Манилы 6/35 кВ</t>
  </si>
  <si>
    <t>ПС Тиличики 35/6 кВ</t>
  </si>
  <si>
    <t>ПС Корф 35/6 кВ</t>
  </si>
  <si>
    <t>ПС Каменское 35/6 кВ</t>
  </si>
  <si>
    <t>1,6+1,6</t>
  </si>
  <si>
    <t>ПС Майское 35/10 кВ</t>
  </si>
  <si>
    <t>нагрузка по замерам, кВт</t>
  </si>
  <si>
    <t>Установлен ная мощность трансформаторов Sуст., МВт</t>
  </si>
  <si>
    <t>Мощность ЦП по результатам замеров замеров МВт лето</t>
  </si>
  <si>
    <t>Мощность ЦП по результатам замеров замеров МВА лето</t>
  </si>
  <si>
    <t>Мощность ЦП по результатам замеров МВт зима</t>
  </si>
  <si>
    <t>Мощность ЦП по результатам замеров МВА зима</t>
  </si>
  <si>
    <t>Суммарная полная мощность ЦП по результатам замеров максимума нагрузки Sмах, МВт</t>
  </si>
  <si>
    <t>Допустимая нагрузка расчетная п режиме n-1, МВт</t>
  </si>
  <si>
    <t>ЦП с дефицитом</t>
  </si>
  <si>
    <t>ЦП с профицитом</t>
  </si>
  <si>
    <t>Суммарная мощность дефицита/профицита, МВт</t>
  </si>
  <si>
    <t>Количество ЦП, шт.</t>
  </si>
  <si>
    <t xml:space="preserve">Расчет пропускной способности центров питания АО "ЮЭСК" по итогам зимнего и летнего замеров максимума нагрузки  </t>
  </si>
  <si>
    <t>реактивная лето</t>
  </si>
  <si>
    <t>ПС Атласово 35/6 кВ</t>
  </si>
  <si>
    <t>0,4+0,4</t>
  </si>
  <si>
    <t>1+0,25+0,16+0,02</t>
  </si>
  <si>
    <t>0,4+1</t>
  </si>
  <si>
    <t>Резерв мощности кВт</t>
  </si>
  <si>
    <r>
      <t xml:space="preserve">Текущий дефицит/ профицит установленной мощности, МВт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>(для технологического присоединения)</t>
    </r>
  </si>
  <si>
    <t>2,5+2,5</t>
  </si>
  <si>
    <t>4+2,5</t>
  </si>
  <si>
    <t>6,3+6,3+1</t>
  </si>
  <si>
    <t>6,3+6,3+10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</si>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</sst>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</font>
    <font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0" fillId="2" borderId="14" xfId="0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2" borderId="17" xfId="0" applyFill="1" applyBorder="1" applyAlignment="1">
      <alignment horizontal="center" vertical="center"/>
    </xf>
    <xf numFmtId="0" fontId="0" fillId="0" borderId="2" xfId="0" applyFill="1" applyBorder="1"/>
    <xf numFmtId="0" fontId="0" fillId="0" borderId="5" xfId="0" applyFill="1" applyBorder="1"/>
    <xf numFmtId="0" fontId="0" fillId="0" borderId="6" xfId="0" applyFill="1" applyBorder="1"/>
    <xf numFmtId="0" fontId="0" fillId="3" borderId="0" xfId="0" applyFill="1"/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4" fontId="3" fillId="3" borderId="20" xfId="0" applyNumberFormat="1" applyFon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3" borderId="8" xfId="0" applyNumberFormat="1" applyFill="1" applyBorder="1" applyAlignment="1">
      <alignment horizontal="center" vertical="center"/>
    </xf>
    <xf numFmtId="1" fontId="0" fillId="3" borderId="17" xfId="0" applyNumberFormat="1" applyFill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175" fontId="0" fillId="3" borderId="3" xfId="0" applyNumberFormat="1" applyFill="1" applyBorder="1" applyAlignment="1">
      <alignment horizontal="center" vertical="center"/>
    </xf>
    <xf numFmtId="175" fontId="0" fillId="3" borderId="1" xfId="0" applyNumberFormat="1" applyFill="1" applyBorder="1" applyAlignment="1">
      <alignment horizontal="center" vertical="center"/>
    </xf>
    <xf numFmtId="175" fontId="0" fillId="3" borderId="8" xfId="0" applyNumberFormat="1" applyFill="1" applyBorder="1" applyAlignment="1">
      <alignment horizontal="center" vertical="center"/>
    </xf>
    <xf numFmtId="175" fontId="0" fillId="3" borderId="17" xfId="0" applyNumberFormat="1" applyFill="1" applyBorder="1" applyAlignment="1">
      <alignment horizontal="center" vertical="center"/>
    </xf>
    <xf numFmtId="175" fontId="0" fillId="3" borderId="11" xfId="0" applyNumberFormat="1" applyFill="1" applyBorder="1" applyAlignment="1">
      <alignment horizontal="center" vertical="center"/>
    </xf>
    <xf numFmtId="175" fontId="0" fillId="3" borderId="14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/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14" fontId="3" fillId="4" borderId="20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175" fontId="0" fillId="4" borderId="3" xfId="0" applyNumberFormat="1" applyFill="1" applyBorder="1" applyAlignment="1">
      <alignment horizontal="center" vertical="center"/>
    </xf>
    <xf numFmtId="175" fontId="0" fillId="4" borderId="1" xfId="0" applyNumberFormat="1" applyFill="1" applyBorder="1" applyAlignment="1">
      <alignment horizontal="center" vertical="center"/>
    </xf>
    <xf numFmtId="175" fontId="0" fillId="4" borderId="8" xfId="0" applyNumberFormat="1" applyFill="1" applyBorder="1" applyAlignment="1">
      <alignment horizontal="center" vertical="center"/>
    </xf>
    <xf numFmtId="175" fontId="0" fillId="4" borderId="17" xfId="0" applyNumberFormat="1" applyFill="1" applyBorder="1" applyAlignment="1">
      <alignment horizontal="center" vertical="center"/>
    </xf>
    <xf numFmtId="175" fontId="0" fillId="4" borderId="11" xfId="0" applyNumberFormat="1" applyFill="1" applyBorder="1" applyAlignment="1">
      <alignment horizontal="center" vertical="center"/>
    </xf>
    <xf numFmtId="175" fontId="0" fillId="4" borderId="14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/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0" fillId="5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9" xfId="0" applyFill="1" applyBorder="1"/>
    <xf numFmtId="175" fontId="0" fillId="3" borderId="8" xfId="0" applyNumberFormat="1" applyFill="1" applyBorder="1"/>
    <xf numFmtId="175" fontId="0" fillId="3" borderId="11" xfId="0" applyNumberFormat="1" applyFill="1" applyBorder="1"/>
    <xf numFmtId="0" fontId="0" fillId="5" borderId="19" xfId="0" applyFill="1" applyBorder="1"/>
    <xf numFmtId="0" fontId="0" fillId="3" borderId="16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/>
    </xf>
    <xf numFmtId="0" fontId="0" fillId="0" borderId="5" xfId="0" applyFont="1" applyFill="1" applyBorder="1"/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Fill="1" applyBorder="1"/>
    <xf numFmtId="0" fontId="0" fillId="0" borderId="23" xfId="0" applyFill="1" applyBorder="1"/>
    <xf numFmtId="0" fontId="0" fillId="0" borderId="23" xfId="0" applyFont="1" applyFill="1" applyBorder="1"/>
    <xf numFmtId="0" fontId="0" fillId="0" borderId="23" xfId="0" applyBorder="1"/>
    <xf numFmtId="0" fontId="0" fillId="0" borderId="21" xfId="0" applyBorder="1"/>
    <xf numFmtId="0" fontId="0" fillId="0" borderId="27" xfId="0" applyBorder="1"/>
    <xf numFmtId="0" fontId="0" fillId="0" borderId="28" xfId="0" applyBorder="1"/>
    <xf numFmtId="0" fontId="0" fillId="0" borderId="26" xfId="0" applyBorder="1"/>
    <xf numFmtId="0" fontId="0" fillId="0" borderId="22" xfId="0" applyBorder="1"/>
    <xf numFmtId="0" fontId="0" fillId="0" borderId="24" xfId="0" applyBorder="1"/>
    <xf numFmtId="0" fontId="4" fillId="0" borderId="0" xfId="0" applyFont="1" applyAlignment="1">
      <alignment horizontal="center"/>
    </xf>
    <xf numFmtId="175" fontId="0" fillId="0" borderId="4" xfId="0" applyNumberFormat="1" applyFill="1" applyBorder="1"/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tabSelected="1" view="pageBreakPreview" topLeftCell="C6" zoomScaleNormal="85" zoomScaleSheetLayoutView="100" workbookViewId="0">
      <selection activeCell="P22" sqref="P22"/>
    </sheetView>
  </sheetViews>
  <sheetFormatPr defaultRowHeight="15" x14ac:dyDescent="0.25"/>
  <cols>
    <col min="1" max="2" width="29.42578125" customWidth="1"/>
    <col min="3" max="4" width="11.5703125" style="47" customWidth="1"/>
    <col min="5" max="5" width="11.5703125" style="30" customWidth="1"/>
    <col min="6" max="6" width="13" style="30" customWidth="1"/>
    <col min="7" max="7" width="13.5703125" customWidth="1"/>
    <col min="8" max="8" width="11.5703125" style="47" customWidth="1"/>
    <col min="9" max="9" width="10.7109375" style="30" customWidth="1"/>
    <col min="10" max="10" width="11.7109375" style="47" customWidth="1"/>
    <col min="11" max="11" width="10.42578125" style="30" customWidth="1"/>
    <col min="12" max="12" width="11" style="47" customWidth="1"/>
    <col min="13" max="13" width="11.140625" style="30" customWidth="1"/>
    <col min="14" max="14" width="13.140625" style="47" customWidth="1"/>
    <col min="15" max="15" width="13.140625" style="30" customWidth="1"/>
    <col min="16" max="16" width="12.5703125" style="64" customWidth="1"/>
    <col min="17" max="17" width="12.5703125" style="46" customWidth="1"/>
    <col min="18" max="18" width="15" style="47" customWidth="1"/>
    <col min="19" max="19" width="17.85546875" style="30" customWidth="1"/>
    <col min="20" max="20" width="17.42578125" style="65" customWidth="1"/>
    <col min="21" max="21" width="16.5703125" customWidth="1"/>
  </cols>
  <sheetData>
    <row r="1" spans="1:21" x14ac:dyDescent="0.25">
      <c r="U1" t="s">
        <v>8</v>
      </c>
    </row>
    <row r="2" spans="1:21" ht="18.75" x14ac:dyDescent="0.3">
      <c r="A2" s="129" t="s">
        <v>42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</row>
    <row r="3" spans="1:21" ht="18.75" x14ac:dyDescent="0.3">
      <c r="A3" s="96"/>
      <c r="B3" s="96"/>
      <c r="C3" s="48"/>
      <c r="D3" s="48"/>
      <c r="E3" s="31"/>
      <c r="F3" s="31"/>
      <c r="G3" s="96"/>
      <c r="H3" s="48"/>
      <c r="I3" s="31"/>
      <c r="J3" s="48"/>
      <c r="K3" s="31"/>
      <c r="L3" s="48"/>
      <c r="M3" s="31"/>
      <c r="N3" s="48"/>
      <c r="O3" s="31"/>
      <c r="P3" s="48"/>
      <c r="Q3" s="31"/>
      <c r="R3" s="48"/>
      <c r="S3" s="31"/>
      <c r="T3" s="66"/>
      <c r="U3" s="96"/>
    </row>
    <row r="4" spans="1:21" x14ac:dyDescent="0.25">
      <c r="A4" s="4"/>
      <c r="B4" s="4"/>
      <c r="C4" s="49"/>
      <c r="D4" s="49"/>
      <c r="E4" s="32"/>
      <c r="F4" s="32"/>
      <c r="G4" s="4"/>
      <c r="H4" s="49"/>
      <c r="I4" s="32"/>
      <c r="J4" s="49"/>
      <c r="K4" s="32"/>
      <c r="L4" s="49"/>
      <c r="M4" s="32"/>
      <c r="N4" s="49"/>
      <c r="O4" s="32"/>
      <c r="R4" s="49"/>
      <c r="S4" s="32"/>
      <c r="T4" s="130"/>
      <c r="U4" s="130"/>
    </row>
    <row r="5" spans="1:21" ht="18.75" customHeight="1" x14ac:dyDescent="0.25">
      <c r="A5" s="4"/>
      <c r="B5" s="4"/>
      <c r="C5" s="49"/>
      <c r="D5" s="49"/>
      <c r="E5" s="32"/>
      <c r="F5" s="32"/>
      <c r="G5" s="4"/>
      <c r="H5" s="49"/>
      <c r="I5" s="32"/>
      <c r="J5" s="49"/>
      <c r="K5" s="32"/>
      <c r="L5" s="49"/>
      <c r="M5" s="32"/>
      <c r="N5" s="49"/>
      <c r="O5" s="32"/>
      <c r="R5" s="49"/>
      <c r="S5" s="32"/>
      <c r="T5" s="130"/>
      <c r="U5" s="130"/>
    </row>
    <row r="6" spans="1:21" ht="20.25" customHeight="1" x14ac:dyDescent="0.25">
      <c r="A6" s="4"/>
      <c r="B6" s="4"/>
      <c r="C6" s="49"/>
      <c r="D6" s="49"/>
      <c r="E6" s="32"/>
      <c r="F6" s="32"/>
      <c r="G6" s="4"/>
      <c r="H6" s="49"/>
      <c r="I6" s="32"/>
      <c r="J6" s="49"/>
      <c r="K6" s="32"/>
      <c r="L6" s="49"/>
      <c r="M6" s="32"/>
      <c r="N6" s="49"/>
      <c r="O6" s="32"/>
      <c r="R6" s="49"/>
      <c r="S6" s="32"/>
      <c r="T6" s="130"/>
      <c r="U6" s="130"/>
    </row>
    <row r="7" spans="1:21" ht="15" customHeight="1" x14ac:dyDescent="0.25">
      <c r="A7" s="4"/>
      <c r="B7" s="4"/>
      <c r="C7" s="49"/>
      <c r="D7" s="49"/>
      <c r="E7" s="32"/>
      <c r="F7" s="32"/>
      <c r="G7" s="4"/>
      <c r="H7" s="49"/>
      <c r="I7" s="32"/>
      <c r="J7" s="49"/>
      <c r="K7" s="32"/>
      <c r="L7" s="49"/>
      <c r="M7" s="32"/>
      <c r="N7" s="49"/>
      <c r="O7" s="32"/>
      <c r="R7" s="49"/>
      <c r="S7" s="32"/>
    </row>
    <row r="8" spans="1:21" ht="18.75" x14ac:dyDescent="0.3">
      <c r="A8" s="4"/>
      <c r="B8" s="4"/>
      <c r="C8" s="49"/>
      <c r="D8" s="49"/>
      <c r="E8" s="32"/>
      <c r="F8" s="32"/>
      <c r="G8" s="4"/>
      <c r="H8" s="49"/>
      <c r="I8" s="32"/>
      <c r="J8" s="49"/>
      <c r="K8" s="32"/>
      <c r="L8" s="49"/>
      <c r="M8" s="32"/>
      <c r="N8" s="49"/>
      <c r="O8" s="32"/>
      <c r="R8" s="49"/>
      <c r="S8" s="32"/>
      <c r="T8" s="131"/>
      <c r="U8" s="131"/>
    </row>
    <row r="9" spans="1:21" ht="18.75" x14ac:dyDescent="0.3">
      <c r="A9" s="4"/>
      <c r="B9" s="4"/>
      <c r="C9" s="49"/>
      <c r="D9" s="49"/>
      <c r="E9" s="32"/>
      <c r="F9" s="32"/>
      <c r="G9" s="4"/>
      <c r="H9" s="49"/>
      <c r="I9" s="32"/>
      <c r="J9" s="49"/>
      <c r="K9" s="32"/>
      <c r="L9" s="49"/>
      <c r="M9" s="32"/>
      <c r="N9" s="49"/>
      <c r="O9" s="32"/>
      <c r="R9" s="49"/>
      <c r="S9" s="32"/>
      <c r="T9" s="67"/>
      <c r="U9" s="3"/>
    </row>
    <row r="10" spans="1:21" ht="19.5" thickBot="1" x14ac:dyDescent="0.35">
      <c r="A10" s="4"/>
      <c r="B10" s="4"/>
      <c r="C10" s="49"/>
      <c r="D10" s="49"/>
      <c r="E10" s="32"/>
      <c r="F10" s="32"/>
      <c r="G10" s="4"/>
      <c r="H10" s="49"/>
      <c r="I10" s="32"/>
      <c r="J10" s="49"/>
      <c r="K10" s="32"/>
      <c r="L10" s="49"/>
      <c r="M10" s="32"/>
      <c r="N10" s="49"/>
      <c r="O10" s="32"/>
      <c r="R10" s="49"/>
      <c r="S10" s="32"/>
      <c r="T10" s="67"/>
      <c r="U10" s="3"/>
    </row>
    <row r="11" spans="1:21" x14ac:dyDescent="0.25">
      <c r="A11" s="132" t="s">
        <v>7</v>
      </c>
      <c r="B11" s="81"/>
      <c r="C11" s="135" t="s">
        <v>6</v>
      </c>
      <c r="D11" s="135"/>
      <c r="E11" s="137" t="s">
        <v>30</v>
      </c>
      <c r="F11" s="137"/>
      <c r="G11" s="139" t="s">
        <v>9</v>
      </c>
      <c r="H11" s="142" t="s">
        <v>0</v>
      </c>
      <c r="I11" s="116" t="s">
        <v>31</v>
      </c>
      <c r="J11" s="119" t="s">
        <v>33</v>
      </c>
      <c r="K11" s="116" t="s">
        <v>32</v>
      </c>
      <c r="L11" s="119" t="s">
        <v>35</v>
      </c>
      <c r="M11" s="116" t="s">
        <v>34</v>
      </c>
      <c r="N11" s="119" t="s">
        <v>1</v>
      </c>
      <c r="O11" s="116" t="s">
        <v>36</v>
      </c>
      <c r="P11" s="119" t="s">
        <v>2</v>
      </c>
      <c r="Q11" s="116" t="s">
        <v>37</v>
      </c>
      <c r="R11" s="119" t="s">
        <v>10</v>
      </c>
      <c r="S11" s="116" t="s">
        <v>49</v>
      </c>
      <c r="T11" s="122" t="s">
        <v>3</v>
      </c>
      <c r="U11" s="125" t="s">
        <v>48</v>
      </c>
    </row>
    <row r="12" spans="1:21" ht="15" customHeight="1" x14ac:dyDescent="0.25">
      <c r="A12" s="133"/>
      <c r="B12" s="82"/>
      <c r="C12" s="136"/>
      <c r="D12" s="136"/>
      <c r="E12" s="138"/>
      <c r="F12" s="138"/>
      <c r="G12" s="140"/>
      <c r="H12" s="143"/>
      <c r="I12" s="117"/>
      <c r="J12" s="120"/>
      <c r="K12" s="117"/>
      <c r="L12" s="120"/>
      <c r="M12" s="117"/>
      <c r="N12" s="120"/>
      <c r="O12" s="117"/>
      <c r="P12" s="120"/>
      <c r="Q12" s="117"/>
      <c r="R12" s="120"/>
      <c r="S12" s="117"/>
      <c r="T12" s="123"/>
      <c r="U12" s="126"/>
    </row>
    <row r="13" spans="1:21" ht="135.75" customHeight="1" thickBot="1" x14ac:dyDescent="0.3">
      <c r="A13" s="134"/>
      <c r="B13" s="83"/>
      <c r="C13" s="128" t="s">
        <v>5</v>
      </c>
      <c r="D13" s="128"/>
      <c r="E13" s="128"/>
      <c r="F13" s="128"/>
      <c r="G13" s="141"/>
      <c r="H13" s="144"/>
      <c r="I13" s="118"/>
      <c r="J13" s="121"/>
      <c r="K13" s="118"/>
      <c r="L13" s="121"/>
      <c r="M13" s="118"/>
      <c r="N13" s="121"/>
      <c r="O13" s="118"/>
      <c r="P13" s="121"/>
      <c r="Q13" s="118"/>
      <c r="R13" s="121"/>
      <c r="S13" s="118"/>
      <c r="T13" s="124"/>
      <c r="U13" s="127"/>
    </row>
    <row r="14" spans="1:21" x14ac:dyDescent="0.25">
      <c r="A14" s="110">
        <v>1</v>
      </c>
      <c r="B14" s="84"/>
      <c r="C14" s="112">
        <v>2</v>
      </c>
      <c r="D14" s="113"/>
      <c r="E14" s="113"/>
      <c r="F14" s="113"/>
      <c r="G14" s="114">
        <v>3</v>
      </c>
      <c r="H14" s="102">
        <v>4</v>
      </c>
      <c r="I14" s="100">
        <v>5</v>
      </c>
      <c r="J14" s="102">
        <v>6</v>
      </c>
      <c r="K14" s="100">
        <v>7</v>
      </c>
      <c r="L14" s="102">
        <v>8</v>
      </c>
      <c r="M14" s="100">
        <v>9</v>
      </c>
      <c r="N14" s="102">
        <v>10</v>
      </c>
      <c r="O14" s="100">
        <v>11</v>
      </c>
      <c r="P14" s="102">
        <v>12</v>
      </c>
      <c r="Q14" s="100">
        <v>13</v>
      </c>
      <c r="R14" s="102">
        <v>14</v>
      </c>
      <c r="S14" s="100">
        <v>15</v>
      </c>
      <c r="T14" s="104">
        <v>16</v>
      </c>
      <c r="U14" s="106">
        <v>17</v>
      </c>
    </row>
    <row r="15" spans="1:21" ht="15.75" thickBot="1" x14ac:dyDescent="0.3">
      <c r="A15" s="111"/>
      <c r="B15" s="85" t="s">
        <v>43</v>
      </c>
      <c r="C15" s="50">
        <v>45462</v>
      </c>
      <c r="D15" s="50">
        <v>45644</v>
      </c>
      <c r="E15" s="33">
        <v>45462</v>
      </c>
      <c r="F15" s="33">
        <v>45644</v>
      </c>
      <c r="G15" s="115"/>
      <c r="H15" s="103"/>
      <c r="I15" s="101"/>
      <c r="J15" s="103"/>
      <c r="K15" s="101"/>
      <c r="L15" s="103"/>
      <c r="M15" s="101"/>
      <c r="N15" s="103"/>
      <c r="O15" s="101"/>
      <c r="P15" s="103"/>
      <c r="Q15" s="101"/>
      <c r="R15" s="103"/>
      <c r="S15" s="101"/>
      <c r="T15" s="105"/>
      <c r="U15" s="107"/>
    </row>
    <row r="16" spans="1:21" ht="30" customHeight="1" x14ac:dyDescent="0.25">
      <c r="A16" s="27" t="s">
        <v>11</v>
      </c>
      <c r="B16" s="86">
        <f>D16*G16*0.31*1.732/1000</f>
        <v>0.16912980000000002</v>
      </c>
      <c r="C16" s="52">
        <v>112</v>
      </c>
      <c r="D16" s="52">
        <v>50</v>
      </c>
      <c r="E16" s="34">
        <v>1136.5855963331578</v>
      </c>
      <c r="F16" s="34">
        <v>507.40428407730258</v>
      </c>
      <c r="G16" s="6">
        <v>6.3</v>
      </c>
      <c r="H16" s="51" t="s">
        <v>28</v>
      </c>
      <c r="I16" s="40">
        <v>2.9760000000000004</v>
      </c>
      <c r="J16" s="58">
        <v>1.16099424</v>
      </c>
      <c r="K16" s="40">
        <v>1.0797246432000001</v>
      </c>
      <c r="L16" s="58">
        <v>0.51830100000000001</v>
      </c>
      <c r="M16" s="40">
        <v>0.48201993000000004</v>
      </c>
      <c r="N16" s="58">
        <v>1.16099424</v>
      </c>
      <c r="O16" s="40">
        <v>1.0797246432000001</v>
      </c>
      <c r="P16" s="58">
        <v>1.6800000000000002</v>
      </c>
      <c r="Q16" s="40">
        <v>1.5624000000000002</v>
      </c>
      <c r="R16" s="58">
        <v>0.5190057600000002</v>
      </c>
      <c r="S16" s="40">
        <v>0.48267535680000018</v>
      </c>
      <c r="T16" s="68" t="s">
        <v>54</v>
      </c>
      <c r="U16" s="97">
        <v>1.8962753568000004</v>
      </c>
    </row>
    <row r="17" spans="1:21" ht="30" customHeight="1" x14ac:dyDescent="0.25">
      <c r="A17" s="28" t="s">
        <v>12</v>
      </c>
      <c r="B17" s="87">
        <f t="shared" ref="B17:B34" si="0">D17*G17*0.31*1.732/1000</f>
        <v>7.7423864000000009E-2</v>
      </c>
      <c r="C17" s="52">
        <v>10</v>
      </c>
      <c r="D17" s="52">
        <v>14</v>
      </c>
      <c r="E17" s="35">
        <v>165.91314685702278</v>
      </c>
      <c r="F17" s="35">
        <v>232.27840559983187</v>
      </c>
      <c r="G17" s="1">
        <v>10.3</v>
      </c>
      <c r="H17" s="52" t="s">
        <v>45</v>
      </c>
      <c r="I17" s="41">
        <v>0.74400000000000011</v>
      </c>
      <c r="J17" s="59">
        <v>0.16947619999999997</v>
      </c>
      <c r="K17" s="41">
        <v>0.15761286599999996</v>
      </c>
      <c r="L17" s="59">
        <v>0.23726668000000001</v>
      </c>
      <c r="M17" s="41">
        <v>0.22065801240000002</v>
      </c>
      <c r="N17" s="59">
        <v>0.23726668000000001</v>
      </c>
      <c r="O17" s="41">
        <v>0.22065801240000002</v>
      </c>
      <c r="P17" s="59">
        <v>0.42000000000000004</v>
      </c>
      <c r="Q17" s="41">
        <v>0.39060000000000006</v>
      </c>
      <c r="R17" s="59">
        <v>0.18273332000000003</v>
      </c>
      <c r="S17" s="41">
        <v>0.16994198760000004</v>
      </c>
      <c r="T17" s="69" t="s">
        <v>54</v>
      </c>
      <c r="U17" s="29">
        <v>0.52334198760000006</v>
      </c>
    </row>
    <row r="18" spans="1:21" ht="30" customHeight="1" x14ac:dyDescent="0.25">
      <c r="A18" s="80" t="s">
        <v>13</v>
      </c>
      <c r="B18" s="88">
        <f t="shared" si="0"/>
        <v>0.44650267199999993</v>
      </c>
      <c r="C18" s="52">
        <v>89</v>
      </c>
      <c r="D18" s="52">
        <v>132</v>
      </c>
      <c r="E18" s="35">
        <v>903.17962565759865</v>
      </c>
      <c r="F18" s="35">
        <v>1339.5473099640787</v>
      </c>
      <c r="G18" s="1">
        <v>6.3</v>
      </c>
      <c r="H18" s="52" t="s">
        <v>28</v>
      </c>
      <c r="I18" s="41">
        <v>2.9760000000000004</v>
      </c>
      <c r="J18" s="59">
        <v>0.92257577999999985</v>
      </c>
      <c r="K18" s="41">
        <v>0.85799547539999987</v>
      </c>
      <c r="L18" s="59">
        <v>1.3683146400000001</v>
      </c>
      <c r="M18" s="41">
        <v>1.2725326152000003</v>
      </c>
      <c r="N18" s="59">
        <v>1.3683146400000001</v>
      </c>
      <c r="O18" s="41">
        <v>1.2725326152000003</v>
      </c>
      <c r="P18" s="59">
        <v>1.6800000000000002</v>
      </c>
      <c r="Q18" s="41">
        <v>1.5624000000000002</v>
      </c>
      <c r="R18" s="59">
        <v>0.31168536000000002</v>
      </c>
      <c r="S18" s="41">
        <v>0.28986738479999996</v>
      </c>
      <c r="T18" s="69" t="s">
        <v>54</v>
      </c>
      <c r="U18" s="29">
        <v>1.7034673848000002</v>
      </c>
    </row>
    <row r="19" spans="1:21" ht="30" customHeight="1" x14ac:dyDescent="0.25">
      <c r="A19" s="9" t="s">
        <v>29</v>
      </c>
      <c r="B19" s="89">
        <f t="shared" si="0"/>
        <v>0.16376059999999998</v>
      </c>
      <c r="C19" s="52">
        <v>39</v>
      </c>
      <c r="D19" s="52">
        <v>50</v>
      </c>
      <c r="E19" s="35">
        <v>383.2110450221914</v>
      </c>
      <c r="F19" s="35">
        <v>491.29621156691201</v>
      </c>
      <c r="G19" s="2">
        <v>6.1</v>
      </c>
      <c r="H19" s="52">
        <v>1</v>
      </c>
      <c r="I19" s="41">
        <v>0.93</v>
      </c>
      <c r="J19" s="59">
        <v>0.39144065999999994</v>
      </c>
      <c r="K19" s="41">
        <v>0.36403981379999995</v>
      </c>
      <c r="L19" s="59">
        <v>0.50184699999999993</v>
      </c>
      <c r="M19" s="41">
        <v>0.46671770999999995</v>
      </c>
      <c r="N19" s="59">
        <v>0.50184699999999993</v>
      </c>
      <c r="O19" s="41">
        <v>0.46671770999999995</v>
      </c>
      <c r="P19" s="59">
        <v>1.05</v>
      </c>
      <c r="Q19" s="41">
        <v>0.97650000000000015</v>
      </c>
      <c r="R19" s="59">
        <v>0.54815300000000011</v>
      </c>
      <c r="S19" s="41">
        <v>0.50978229000000019</v>
      </c>
      <c r="T19" s="69" t="s">
        <v>54</v>
      </c>
      <c r="U19" s="10">
        <v>0.4632822900000001</v>
      </c>
    </row>
    <row r="20" spans="1:21" ht="30" customHeight="1" x14ac:dyDescent="0.25">
      <c r="A20" s="9" t="s">
        <v>14</v>
      </c>
      <c r="B20" s="89">
        <f t="shared" si="0"/>
        <v>7.7423864000000009E-2</v>
      </c>
      <c r="C20" s="52">
        <v>7</v>
      </c>
      <c r="D20" s="52">
        <v>14</v>
      </c>
      <c r="E20" s="35">
        <v>116.13920279991594</v>
      </c>
      <c r="F20" s="35">
        <v>232.27840559983187</v>
      </c>
      <c r="G20" s="2">
        <v>10.3</v>
      </c>
      <c r="H20" s="52">
        <v>1</v>
      </c>
      <c r="I20" s="41">
        <v>0.93</v>
      </c>
      <c r="J20" s="59">
        <v>0.11863334</v>
      </c>
      <c r="K20" s="41">
        <v>0.11032900620000001</v>
      </c>
      <c r="L20" s="59">
        <v>0.23726668000000001</v>
      </c>
      <c r="M20" s="41">
        <v>0.22065801240000002</v>
      </c>
      <c r="N20" s="59">
        <v>0.23726668000000001</v>
      </c>
      <c r="O20" s="41">
        <v>0.22065801240000002</v>
      </c>
      <c r="P20" s="59">
        <v>1.05</v>
      </c>
      <c r="Q20" s="41">
        <v>0.97650000000000015</v>
      </c>
      <c r="R20" s="59">
        <v>0.81273331999999998</v>
      </c>
      <c r="S20" s="41">
        <v>0.7558419876000001</v>
      </c>
      <c r="T20" s="69" t="s">
        <v>54</v>
      </c>
      <c r="U20" s="17">
        <v>0.7093419876</v>
      </c>
    </row>
    <row r="21" spans="1:21" ht="30" customHeight="1" x14ac:dyDescent="0.25">
      <c r="A21" s="9" t="s">
        <v>15</v>
      </c>
      <c r="B21" s="89">
        <f t="shared" si="0"/>
        <v>0.13868643600000002</v>
      </c>
      <c r="C21" s="52">
        <v>15</v>
      </c>
      <c r="D21" s="52">
        <v>41</v>
      </c>
      <c r="E21" s="35">
        <v>152.22128522319079</v>
      </c>
      <c r="F21" s="35">
        <v>416.07151294338809</v>
      </c>
      <c r="G21" s="2">
        <v>6.3</v>
      </c>
      <c r="H21" s="52" t="s">
        <v>28</v>
      </c>
      <c r="I21" s="41">
        <v>2.9760000000000004</v>
      </c>
      <c r="J21" s="59">
        <v>0.1554903</v>
      </c>
      <c r="K21" s="41">
        <v>0.144605979</v>
      </c>
      <c r="L21" s="59">
        <v>0.42500682000000001</v>
      </c>
      <c r="M21" s="41">
        <v>0.39525634260000003</v>
      </c>
      <c r="N21" s="59">
        <v>0.42500682000000001</v>
      </c>
      <c r="O21" s="41">
        <v>0.39525634260000003</v>
      </c>
      <c r="P21" s="59">
        <v>1.6800000000000002</v>
      </c>
      <c r="Q21" s="41">
        <v>1.5624000000000002</v>
      </c>
      <c r="R21" s="59">
        <v>1.25499318</v>
      </c>
      <c r="S21" s="41">
        <v>1.1671436574000003</v>
      </c>
      <c r="T21" s="69" t="s">
        <v>54</v>
      </c>
      <c r="U21" s="17">
        <v>2.5807436574000002</v>
      </c>
    </row>
    <row r="22" spans="1:21" ht="30" customHeight="1" x14ac:dyDescent="0.25">
      <c r="A22" s="9" t="s">
        <v>16</v>
      </c>
      <c r="B22" s="89">
        <f t="shared" si="0"/>
        <v>3.7208556000000004E-2</v>
      </c>
      <c r="C22" s="52">
        <v>55</v>
      </c>
      <c r="D22" s="52">
        <v>11</v>
      </c>
      <c r="E22" s="35">
        <v>558.14471248503287</v>
      </c>
      <c r="F22" s="35">
        <v>111.62894249700658</v>
      </c>
      <c r="G22" s="2">
        <v>6.3</v>
      </c>
      <c r="H22" s="52" t="s">
        <v>46</v>
      </c>
      <c r="I22" s="41">
        <v>1.3299000000000001</v>
      </c>
      <c r="J22" s="59">
        <v>0.57013110000000011</v>
      </c>
      <c r="K22" s="41">
        <v>0.53022192300000015</v>
      </c>
      <c r="L22" s="59">
        <v>0.11402622</v>
      </c>
      <c r="M22" s="41">
        <v>0.1060443846</v>
      </c>
      <c r="N22" s="59">
        <v>0.57013110000000011</v>
      </c>
      <c r="O22" s="41">
        <v>0.53022192300000015</v>
      </c>
      <c r="P22" s="59">
        <v>1.05</v>
      </c>
      <c r="Q22" s="41">
        <v>0.97650000000000015</v>
      </c>
      <c r="R22" s="59">
        <v>0.47986889999999993</v>
      </c>
      <c r="S22" s="41">
        <v>0.446278077</v>
      </c>
      <c r="T22" s="69" t="s">
        <v>54</v>
      </c>
      <c r="U22" s="17">
        <v>0.79967807699999993</v>
      </c>
    </row>
    <row r="23" spans="1:21" ht="30" customHeight="1" x14ac:dyDescent="0.25">
      <c r="A23" s="9" t="s">
        <v>17</v>
      </c>
      <c r="B23" s="90">
        <f t="shared" si="0"/>
        <v>0.34287711199999998</v>
      </c>
      <c r="C23" s="53">
        <v>47</v>
      </c>
      <c r="D23" s="52">
        <v>62</v>
      </c>
      <c r="E23" s="35">
        <v>779.79179022800702</v>
      </c>
      <c r="F23" s="35">
        <v>1028.6615105135411</v>
      </c>
      <c r="G23" s="2">
        <v>10.3</v>
      </c>
      <c r="H23" s="52" t="s">
        <v>51</v>
      </c>
      <c r="I23" s="41">
        <v>6.0449999999999999</v>
      </c>
      <c r="J23" s="59">
        <v>0.79653814000000001</v>
      </c>
      <c r="K23" s="41">
        <v>0.74078047020000004</v>
      </c>
      <c r="L23" s="59">
        <v>1.0507524399999999</v>
      </c>
      <c r="M23" s="41">
        <v>0.97719976919999996</v>
      </c>
      <c r="N23" s="59">
        <v>1.0507524399999999</v>
      </c>
      <c r="O23" s="41">
        <v>0.97719976919999996</v>
      </c>
      <c r="P23" s="59">
        <v>1.05</v>
      </c>
      <c r="Q23" s="41">
        <v>0.97650000000000015</v>
      </c>
      <c r="R23" s="59">
        <v>-7.5243999999985434E-4</v>
      </c>
      <c r="S23" s="41">
        <v>-6.9976919999981124E-4</v>
      </c>
      <c r="T23" s="69" t="s">
        <v>55</v>
      </c>
      <c r="U23" s="18">
        <v>5.0678002307999996</v>
      </c>
    </row>
    <row r="24" spans="1:21" ht="30" customHeight="1" x14ac:dyDescent="0.25">
      <c r="A24" s="9" t="s">
        <v>18</v>
      </c>
      <c r="B24" s="89">
        <f t="shared" si="0"/>
        <v>2.4692950799999998</v>
      </c>
      <c r="C24" s="52">
        <v>680</v>
      </c>
      <c r="D24" s="52">
        <v>730</v>
      </c>
      <c r="E24" s="35">
        <v>6900.6982634513142</v>
      </c>
      <c r="F24" s="35">
        <v>7408.1025475286178</v>
      </c>
      <c r="G24" s="2">
        <v>6.3</v>
      </c>
      <c r="H24" s="52" t="s">
        <v>52</v>
      </c>
      <c r="I24" s="41">
        <v>12.648</v>
      </c>
      <c r="J24" s="59">
        <v>7.0488935999999995</v>
      </c>
      <c r="K24" s="41">
        <v>6.5554710480000002</v>
      </c>
      <c r="L24" s="59">
        <v>7.5671945999999997</v>
      </c>
      <c r="M24" s="41">
        <v>7.0374909780000001</v>
      </c>
      <c r="N24" s="59">
        <v>7.5671945999999997</v>
      </c>
      <c r="O24" s="41">
        <v>7.0374909780000001</v>
      </c>
      <c r="P24" s="59">
        <v>6.6150000000000002</v>
      </c>
      <c r="Q24" s="41">
        <v>6.1519500000000003</v>
      </c>
      <c r="R24" s="59">
        <v>-0.95219459999999945</v>
      </c>
      <c r="S24" s="41">
        <v>-0.88554097799999987</v>
      </c>
      <c r="T24" s="69" t="s">
        <v>55</v>
      </c>
      <c r="U24" s="10">
        <v>5.6105090219999996</v>
      </c>
    </row>
    <row r="25" spans="1:21" ht="30" customHeight="1" x14ac:dyDescent="0.25">
      <c r="A25" s="9" t="s">
        <v>19</v>
      </c>
      <c r="B25" s="89">
        <f t="shared" si="0"/>
        <v>0.11839086</v>
      </c>
      <c r="C25" s="52">
        <v>15</v>
      </c>
      <c r="D25" s="52">
        <v>21</v>
      </c>
      <c r="E25" s="35">
        <v>253.70214203865129</v>
      </c>
      <c r="F25" s="35">
        <v>355.18299885411182</v>
      </c>
      <c r="G25" s="2">
        <v>10.5</v>
      </c>
      <c r="H25" s="52" t="s">
        <v>47</v>
      </c>
      <c r="I25" s="41">
        <v>1.302</v>
      </c>
      <c r="J25" s="59">
        <v>0.25915050000000001</v>
      </c>
      <c r="K25" s="41">
        <v>0.24100996500000002</v>
      </c>
      <c r="L25" s="59">
        <v>0.36281069999999999</v>
      </c>
      <c r="M25" s="41">
        <v>0.33741395099999999</v>
      </c>
      <c r="N25" s="59">
        <v>0.36281069999999999</v>
      </c>
      <c r="O25" s="41">
        <v>0.33741395099999999</v>
      </c>
      <c r="P25" s="59">
        <v>1.05</v>
      </c>
      <c r="Q25" s="41">
        <v>0.97650000000000015</v>
      </c>
      <c r="R25" s="59">
        <v>0.6871893</v>
      </c>
      <c r="S25" s="41">
        <v>0.6390860490000001</v>
      </c>
      <c r="T25" s="69" t="s">
        <v>54</v>
      </c>
      <c r="U25" s="10">
        <v>0.964586049</v>
      </c>
    </row>
    <row r="26" spans="1:21" ht="30" customHeight="1" x14ac:dyDescent="0.25">
      <c r="A26" s="9" t="s">
        <v>20</v>
      </c>
      <c r="B26" s="89">
        <f t="shared" si="0"/>
        <v>0.54798055199999995</v>
      </c>
      <c r="C26" s="52">
        <v>260</v>
      </c>
      <c r="D26" s="52">
        <v>162</v>
      </c>
      <c r="E26" s="35">
        <v>2638.5022772019738</v>
      </c>
      <c r="F26" s="35">
        <v>1643.9898804104603</v>
      </c>
      <c r="G26" s="2">
        <v>6.3</v>
      </c>
      <c r="H26" s="52" t="s">
        <v>53</v>
      </c>
      <c r="I26" s="41">
        <v>21.018000000000001</v>
      </c>
      <c r="J26" s="59">
        <v>2.6951651999999999</v>
      </c>
      <c r="K26" s="41">
        <v>2.5065036360000001</v>
      </c>
      <c r="L26" s="59">
        <v>1.6792952399999999</v>
      </c>
      <c r="M26" s="41">
        <v>1.5617445731999999</v>
      </c>
      <c r="N26" s="59">
        <v>2.6951651999999999</v>
      </c>
      <c r="O26" s="41">
        <v>2.5065036360000001</v>
      </c>
      <c r="P26" s="59">
        <v>6.6150000000000002</v>
      </c>
      <c r="Q26" s="41">
        <v>6.1519500000000003</v>
      </c>
      <c r="R26" s="59">
        <v>3.9198348000000003</v>
      </c>
      <c r="S26" s="41">
        <v>3.6454463640000001</v>
      </c>
      <c r="T26" s="69" t="s">
        <v>54</v>
      </c>
      <c r="U26" s="10">
        <v>18.511496363999999</v>
      </c>
    </row>
    <row r="27" spans="1:21" ht="30" customHeight="1" x14ac:dyDescent="0.25">
      <c r="A27" s="9" t="s">
        <v>21</v>
      </c>
      <c r="B27" s="89">
        <f t="shared" si="0"/>
        <v>0.45010003599999998</v>
      </c>
      <c r="C27" s="52">
        <v>88</v>
      </c>
      <c r="D27" s="52">
        <v>83</v>
      </c>
      <c r="E27" s="35">
        <v>1431.6854847235129</v>
      </c>
      <c r="F27" s="35">
        <v>1350.3397185460406</v>
      </c>
      <c r="G27" s="2">
        <v>10.1</v>
      </c>
      <c r="H27" s="52" t="s">
        <v>50</v>
      </c>
      <c r="I27" s="41">
        <v>4.6500000000000004</v>
      </c>
      <c r="J27" s="59">
        <v>1.4624315199999998</v>
      </c>
      <c r="K27" s="41">
        <v>1.3600613135999999</v>
      </c>
      <c r="L27" s="59">
        <v>1.3793388199999996</v>
      </c>
      <c r="M27" s="41">
        <v>1.2827851025999997</v>
      </c>
      <c r="N27" s="59">
        <v>1.4624315199999998</v>
      </c>
      <c r="O27" s="41">
        <v>1.3600613135999999</v>
      </c>
      <c r="P27" s="59">
        <v>2.625</v>
      </c>
      <c r="Q27" s="41">
        <v>2.4412500000000001</v>
      </c>
      <c r="R27" s="59">
        <v>1.1625684800000002</v>
      </c>
      <c r="S27" s="41">
        <v>1.0811886864000002</v>
      </c>
      <c r="T27" s="69" t="s">
        <v>54</v>
      </c>
      <c r="U27" s="10">
        <v>3.2899386864000002</v>
      </c>
    </row>
    <row r="28" spans="1:21" ht="30" customHeight="1" thickBot="1" x14ac:dyDescent="0.3">
      <c r="A28" s="11" t="s">
        <v>22</v>
      </c>
      <c r="B28" s="91">
        <f t="shared" si="0"/>
        <v>0.44242208</v>
      </c>
      <c r="C28" s="57">
        <v>84</v>
      </c>
      <c r="D28" s="57">
        <v>80</v>
      </c>
      <c r="E28" s="36">
        <v>1393.6704335989914</v>
      </c>
      <c r="F28" s="36">
        <v>1327.3051748561822</v>
      </c>
      <c r="G28" s="12">
        <v>10.3</v>
      </c>
      <c r="H28" s="54" t="s">
        <v>50</v>
      </c>
      <c r="I28" s="42">
        <v>4.6500000000000004</v>
      </c>
      <c r="J28" s="60">
        <v>1.4236000800000002</v>
      </c>
      <c r="K28" s="42">
        <v>1.3239480744000003</v>
      </c>
      <c r="L28" s="60">
        <v>1.3558095999999997</v>
      </c>
      <c r="M28" s="42">
        <v>1.2609029279999997</v>
      </c>
      <c r="N28" s="60">
        <v>1.4236000800000002</v>
      </c>
      <c r="O28" s="42">
        <v>1.3239480744000003</v>
      </c>
      <c r="P28" s="60">
        <v>1.05</v>
      </c>
      <c r="Q28" s="42">
        <v>0.97650000000000015</v>
      </c>
      <c r="R28" s="60">
        <v>-0.37360008000000011</v>
      </c>
      <c r="S28" s="42">
        <v>-0.34744807440000014</v>
      </c>
      <c r="T28" s="70" t="s">
        <v>55</v>
      </c>
      <c r="U28" s="14">
        <v>3.3260519255999998</v>
      </c>
    </row>
    <row r="29" spans="1:21" ht="30" customHeight="1" thickBot="1" x14ac:dyDescent="0.3">
      <c r="A29" s="22" t="s">
        <v>23</v>
      </c>
      <c r="B29" s="92">
        <f t="shared" si="0"/>
        <v>0.13530384000000001</v>
      </c>
      <c r="C29" s="55">
        <v>35</v>
      </c>
      <c r="D29" s="55">
        <v>40</v>
      </c>
      <c r="E29" s="37">
        <v>355.18299885411187</v>
      </c>
      <c r="F29" s="37">
        <v>405.92342726184211</v>
      </c>
      <c r="G29" s="26">
        <v>6.3</v>
      </c>
      <c r="H29" s="55">
        <v>1</v>
      </c>
      <c r="I29" s="43">
        <v>0.93</v>
      </c>
      <c r="J29" s="61">
        <v>0.36281069999999999</v>
      </c>
      <c r="K29" s="43">
        <v>0.33741395099999999</v>
      </c>
      <c r="L29" s="61">
        <v>0.41464079999999998</v>
      </c>
      <c r="M29" s="43">
        <v>0.38561594399999999</v>
      </c>
      <c r="N29" s="61">
        <v>0.41464079999999998</v>
      </c>
      <c r="O29" s="43">
        <v>0.38561594399999999</v>
      </c>
      <c r="P29" s="61">
        <v>1.05</v>
      </c>
      <c r="Q29" s="43">
        <v>0.97650000000000015</v>
      </c>
      <c r="R29" s="61">
        <v>0.63535920000000012</v>
      </c>
      <c r="S29" s="43">
        <v>0.59088405600000016</v>
      </c>
      <c r="T29" s="71" t="s">
        <v>54</v>
      </c>
      <c r="U29" s="24">
        <v>0.54438405600000006</v>
      </c>
    </row>
    <row r="30" spans="1:21" ht="30" customHeight="1" x14ac:dyDescent="0.25">
      <c r="A30" s="15" t="s">
        <v>44</v>
      </c>
      <c r="B30" s="93">
        <f t="shared" si="0"/>
        <v>0.23909047599999997</v>
      </c>
      <c r="C30" s="56">
        <v>36</v>
      </c>
      <c r="D30" s="56">
        <v>73</v>
      </c>
      <c r="E30" s="38">
        <v>353.73327232817667</v>
      </c>
      <c r="F30" s="38">
        <v>717.29246888769148</v>
      </c>
      <c r="G30" s="16">
        <v>6.1</v>
      </c>
      <c r="H30" s="56" t="s">
        <v>28</v>
      </c>
      <c r="I30" s="44">
        <v>2.9760000000000004</v>
      </c>
      <c r="J30" s="62">
        <v>0.36132983999999996</v>
      </c>
      <c r="K30" s="44">
        <v>0.33603675119999998</v>
      </c>
      <c r="L30" s="62">
        <v>0.7326966199999998</v>
      </c>
      <c r="M30" s="44">
        <v>0.68140785659999981</v>
      </c>
      <c r="N30" s="62">
        <v>0.7326966199999998</v>
      </c>
      <c r="O30" s="44">
        <v>0.68140785659999981</v>
      </c>
      <c r="P30" s="62">
        <v>1.6800000000000002</v>
      </c>
      <c r="Q30" s="44">
        <v>1.5624000000000002</v>
      </c>
      <c r="R30" s="62">
        <v>0.94730338000000036</v>
      </c>
      <c r="S30" s="44">
        <v>0.88099214340000043</v>
      </c>
      <c r="T30" s="72" t="s">
        <v>54</v>
      </c>
      <c r="U30" s="25">
        <v>2.2945921434000005</v>
      </c>
    </row>
    <row r="31" spans="1:21" ht="30" customHeight="1" thickBot="1" x14ac:dyDescent="0.3">
      <c r="A31" s="19" t="s">
        <v>24</v>
      </c>
      <c r="B31" s="91">
        <f t="shared" si="0"/>
        <v>0.30443364000000001</v>
      </c>
      <c r="C31" s="52">
        <v>44</v>
      </c>
      <c r="D31" s="52">
        <v>90</v>
      </c>
      <c r="E31" s="39">
        <v>446.51576998802631</v>
      </c>
      <c r="F31" s="39">
        <v>913.32771133914457</v>
      </c>
      <c r="G31" s="20">
        <v>6.3</v>
      </c>
      <c r="H31" s="57" t="s">
        <v>4</v>
      </c>
      <c r="I31" s="45">
        <v>1.86</v>
      </c>
      <c r="J31" s="63">
        <v>0.45610487999999999</v>
      </c>
      <c r="K31" s="45">
        <v>0.4241775384</v>
      </c>
      <c r="L31" s="63">
        <v>0.93294179999999993</v>
      </c>
      <c r="M31" s="45">
        <v>0.86763587399999997</v>
      </c>
      <c r="N31" s="63">
        <v>0.93294179999999993</v>
      </c>
      <c r="O31" s="45">
        <v>0.86763587399999997</v>
      </c>
      <c r="P31" s="63">
        <v>1.05</v>
      </c>
      <c r="Q31" s="45">
        <v>0.97650000000000015</v>
      </c>
      <c r="R31" s="63">
        <v>0.11705820000000011</v>
      </c>
      <c r="S31" s="45">
        <v>0.10886412600000017</v>
      </c>
      <c r="T31" s="73" t="s">
        <v>54</v>
      </c>
      <c r="U31" s="21">
        <v>0.99236412600000012</v>
      </c>
    </row>
    <row r="32" spans="1:21" ht="30" customHeight="1" x14ac:dyDescent="0.25">
      <c r="A32" s="5" t="s">
        <v>25</v>
      </c>
      <c r="B32" s="94">
        <f t="shared" si="0"/>
        <v>7.9893696E-2</v>
      </c>
      <c r="C32" s="51">
        <v>18</v>
      </c>
      <c r="D32" s="51">
        <v>24</v>
      </c>
      <c r="E32" s="34">
        <v>179.76608921595866</v>
      </c>
      <c r="F32" s="34">
        <v>239.68811895461153</v>
      </c>
      <c r="G32" s="7">
        <v>6.2</v>
      </c>
      <c r="H32" s="51">
        <v>1</v>
      </c>
      <c r="I32" s="40">
        <v>0.93</v>
      </c>
      <c r="J32" s="58">
        <v>0.18362664000000001</v>
      </c>
      <c r="K32" s="40">
        <v>0.1707727752</v>
      </c>
      <c r="L32" s="58">
        <v>0.24483552000000003</v>
      </c>
      <c r="M32" s="40">
        <v>0.22769703360000004</v>
      </c>
      <c r="N32" s="58">
        <v>0.24483552000000003</v>
      </c>
      <c r="O32" s="40">
        <v>0.22769703360000004</v>
      </c>
      <c r="P32" s="58">
        <v>1.05</v>
      </c>
      <c r="Q32" s="40">
        <v>0.97650000000000015</v>
      </c>
      <c r="R32" s="58">
        <v>0.80516447999999996</v>
      </c>
      <c r="S32" s="40">
        <v>0.7488029664000001</v>
      </c>
      <c r="T32" s="68" t="s">
        <v>54</v>
      </c>
      <c r="U32" s="8">
        <v>0.70230296640000001</v>
      </c>
    </row>
    <row r="33" spans="1:21" ht="30" customHeight="1" thickBot="1" x14ac:dyDescent="0.3">
      <c r="A33" s="11" t="s">
        <v>26</v>
      </c>
      <c r="B33" s="95">
        <f t="shared" si="0"/>
        <v>4.9933560000000002E-2</v>
      </c>
      <c r="C33" s="54">
        <v>10</v>
      </c>
      <c r="D33" s="54">
        <v>15</v>
      </c>
      <c r="E33" s="36">
        <v>99.870049564421478</v>
      </c>
      <c r="F33" s="36">
        <v>149.80507434663221</v>
      </c>
      <c r="G33" s="13">
        <v>6.2</v>
      </c>
      <c r="H33" s="54">
        <v>1</v>
      </c>
      <c r="I33" s="42">
        <v>0.93</v>
      </c>
      <c r="J33" s="60">
        <v>0.10201479999999999</v>
      </c>
      <c r="K33" s="42">
        <v>9.4873763999999999E-2</v>
      </c>
      <c r="L33" s="60">
        <v>0.1530222</v>
      </c>
      <c r="M33" s="42">
        <v>0.14231064600000001</v>
      </c>
      <c r="N33" s="60">
        <v>0.1530222</v>
      </c>
      <c r="O33" s="42">
        <v>0.14231064600000001</v>
      </c>
      <c r="P33" s="60">
        <v>1.05</v>
      </c>
      <c r="Q33" s="42">
        <v>0.97650000000000015</v>
      </c>
      <c r="R33" s="60">
        <v>0.89697780000000005</v>
      </c>
      <c r="S33" s="42">
        <v>0.83418935400000016</v>
      </c>
      <c r="T33" s="70" t="s">
        <v>54</v>
      </c>
      <c r="U33" s="14">
        <v>0.78768935400000006</v>
      </c>
    </row>
    <row r="34" spans="1:21" ht="30" customHeight="1" thickBot="1" x14ac:dyDescent="0.3">
      <c r="A34" s="22" t="s">
        <v>27</v>
      </c>
      <c r="B34" s="92">
        <f t="shared" si="0"/>
        <v>0.140887808</v>
      </c>
      <c r="C34" s="55">
        <v>35</v>
      </c>
      <c r="D34" s="55">
        <v>41</v>
      </c>
      <c r="E34" s="37">
        <v>360.82082423274858</v>
      </c>
      <c r="F34" s="37">
        <v>422.67582267264828</v>
      </c>
      <c r="G34" s="23">
        <v>6.4</v>
      </c>
      <c r="H34" s="55" t="s">
        <v>28</v>
      </c>
      <c r="I34" s="43">
        <v>2.9760000000000004</v>
      </c>
      <c r="J34" s="61">
        <v>0.3685696</v>
      </c>
      <c r="K34" s="43">
        <v>0.342769728</v>
      </c>
      <c r="L34" s="61">
        <v>0.43175296000000002</v>
      </c>
      <c r="M34" s="43">
        <v>0.40153025280000004</v>
      </c>
      <c r="N34" s="61">
        <v>0.43175296000000002</v>
      </c>
      <c r="O34" s="43">
        <v>0.40153025280000004</v>
      </c>
      <c r="P34" s="61">
        <v>1.6800000000000002</v>
      </c>
      <c r="Q34" s="43">
        <v>1.5624000000000002</v>
      </c>
      <c r="R34" s="61">
        <v>1.2482470400000001</v>
      </c>
      <c r="S34" s="43">
        <v>1.1608697472000002</v>
      </c>
      <c r="T34" s="71" t="s">
        <v>54</v>
      </c>
      <c r="U34" s="24">
        <v>2.5744697472000002</v>
      </c>
    </row>
    <row r="35" spans="1:21" ht="15.75" thickBot="1" x14ac:dyDescent="0.3"/>
    <row r="36" spans="1:21" ht="60.75" thickBot="1" x14ac:dyDescent="0.3">
      <c r="S36" s="78" t="s">
        <v>40</v>
      </c>
      <c r="T36" s="79" t="s">
        <v>41</v>
      </c>
    </row>
    <row r="37" spans="1:21" x14ac:dyDescent="0.25">
      <c r="Q37" s="108" t="s">
        <v>39</v>
      </c>
      <c r="R37" s="109"/>
      <c r="S37" s="76">
        <f>SUMIFS(S16:S34,T16:T34,"НЕТ")</f>
        <v>13.511854233600001</v>
      </c>
      <c r="T37" s="77">
        <f>COUNTIF(T16:T34,"НЕТ")</f>
        <v>16</v>
      </c>
    </row>
    <row r="38" spans="1:21" ht="15.75" thickBot="1" x14ac:dyDescent="0.3">
      <c r="Q38" s="98" t="s">
        <v>38</v>
      </c>
      <c r="R38" s="99"/>
      <c r="S38" s="75">
        <f>SUMIFS(S16:S34,T16:T34,"ДА")</f>
        <v>-1.2336888215999999</v>
      </c>
      <c r="T38" s="74">
        <f>COUNTIF(T16:T34,"ДА")</f>
        <v>3</v>
      </c>
    </row>
  </sheetData>
  <mergeCells count="41">
    <mergeCell ref="I11:I13"/>
    <mergeCell ref="J11:J13"/>
    <mergeCell ref="O11:O13"/>
    <mergeCell ref="P11:P13"/>
    <mergeCell ref="A2:U2"/>
    <mergeCell ref="T4:U6"/>
    <mergeCell ref="T8:U8"/>
    <mergeCell ref="A11:A13"/>
    <mergeCell ref="C11:D12"/>
    <mergeCell ref="E11:F12"/>
    <mergeCell ref="G11:G13"/>
    <mergeCell ref="H11:H13"/>
    <mergeCell ref="Q11:Q13"/>
    <mergeCell ref="R11:R13"/>
    <mergeCell ref="S11:S13"/>
    <mergeCell ref="T11:T13"/>
    <mergeCell ref="U11:U13"/>
    <mergeCell ref="C13:F13"/>
    <mergeCell ref="K11:K13"/>
    <mergeCell ref="L11:L13"/>
    <mergeCell ref="M11:M13"/>
    <mergeCell ref="N11:N13"/>
    <mergeCell ref="A14:A15"/>
    <mergeCell ref="C14:F14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38:R38"/>
    <mergeCell ref="Q14:Q15"/>
    <mergeCell ref="R14:R15"/>
    <mergeCell ref="S14:S15"/>
    <mergeCell ref="T14:T15"/>
    <mergeCell ref="U14:U15"/>
    <mergeCell ref="Q37:R37"/>
  </mergeCells>
  <conditionalFormatting sqref="T16:T34">
    <cfRule type="cellIs" dxfId="0" priority="1" stopIfTrue="1" operator="equal">
      <formula>"ДА"</formula>
    </cfRule>
  </conditionalFormatting>
  <pageMargins left="0.7" right="0.7" top="0.75" bottom="0.75" header="0.3" footer="0.3"/>
  <pageSetup paperSize="9" scale="43" fitToHeight="0" orientation="landscape" r:id="rId1"/>
  <rowBreaks count="1" manualBreakCount="1">
    <brk id="28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Company>ЦЭС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Лихова Ольга Анатольевна</dc:creator>
  <cp:lastModifiedBy>Юрова Ольга Ильинична</cp:lastModifiedBy>
  <cp:lastPrinted>2021-02-08T02:42:39Z</cp:lastPrinted>
  <dcterms:created xsi:type="dcterms:W3CDTF">2014-04-13T21:23:36Z</dcterms:created>
  <dcterms:modified xsi:type="dcterms:W3CDTF">2025-03-06T22:30:43Z</dcterms:modified>
</cp:coreProperties>
</file>